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 2023\Проект бюджета 2023- 2025\Дополнительные материалы к проекту решения О бюджете\"/>
    </mc:Choice>
  </mc:AlternateContent>
  <bookViews>
    <workbookView xWindow="0" yWindow="0" windowWidth="24000" windowHeight="8730"/>
  </bookViews>
  <sheets>
    <sheet name="Все года" sheetId="8" r:id="rId1"/>
  </sheets>
  <definedNames>
    <definedName name="_xlnm.Print_Titles" localSheetId="0">'Все года'!$3:$3</definedName>
  </definedNames>
  <calcPr calcId="162913"/>
</workbook>
</file>

<file path=xl/calcChain.xml><?xml version="1.0" encoding="utf-8"?>
<calcChain xmlns="http://schemas.openxmlformats.org/spreadsheetml/2006/main">
  <c r="C49" i="8" l="1"/>
  <c r="D43" i="8"/>
  <c r="E43" i="8"/>
  <c r="C43" i="8"/>
  <c r="D15" i="8" l="1"/>
  <c r="E15" i="8"/>
  <c r="F15" i="8"/>
  <c r="C15" i="8"/>
  <c r="G46" i="8" l="1"/>
  <c r="K53" i="8"/>
  <c r="J53" i="8"/>
  <c r="K46" i="8" l="1"/>
  <c r="J46" i="8"/>
  <c r="K43" i="8"/>
  <c r="J43" i="8"/>
  <c r="K38" i="8"/>
  <c r="J38" i="8"/>
  <c r="K15" i="8"/>
  <c r="J15" i="8"/>
  <c r="K13" i="8"/>
  <c r="J13" i="8"/>
  <c r="K4" i="8"/>
  <c r="J4" i="8"/>
  <c r="D46" i="8"/>
  <c r="E46" i="8"/>
  <c r="C46" i="8"/>
  <c r="D38" i="8"/>
  <c r="E38" i="8"/>
  <c r="C38" i="8"/>
  <c r="D29" i="8"/>
  <c r="E29" i="8"/>
  <c r="C29" i="8"/>
  <c r="D13" i="8"/>
  <c r="E13" i="8"/>
  <c r="C13" i="8"/>
  <c r="D4" i="8"/>
  <c r="E4" i="8"/>
  <c r="C4" i="8"/>
  <c r="F53" i="8"/>
  <c r="F46" i="8"/>
  <c r="F43" i="8"/>
  <c r="F38" i="8"/>
  <c r="F13" i="8"/>
  <c r="F4" i="8"/>
  <c r="G10" i="8" l="1"/>
  <c r="H10" i="8"/>
  <c r="I10" i="8"/>
  <c r="E49" i="8" l="1"/>
  <c r="E35" i="8"/>
  <c r="E24" i="8"/>
  <c r="E18" i="8"/>
  <c r="E53" i="8" l="1"/>
  <c r="I5" i="8"/>
  <c r="I6" i="8"/>
  <c r="I7" i="8"/>
  <c r="I8" i="8"/>
  <c r="I9" i="8"/>
  <c r="I11" i="8"/>
  <c r="I12" i="8"/>
  <c r="I14" i="8"/>
  <c r="I16" i="8"/>
  <c r="I19" i="8"/>
  <c r="I20" i="8"/>
  <c r="I21" i="8"/>
  <c r="I22" i="8"/>
  <c r="I23" i="8"/>
  <c r="I25" i="8"/>
  <c r="I26" i="8"/>
  <c r="I27" i="8"/>
  <c r="I28" i="8"/>
  <c r="I30" i="8"/>
  <c r="I31" i="8"/>
  <c r="I32" i="8"/>
  <c r="I33" i="8"/>
  <c r="I34" i="8"/>
  <c r="I36" i="8"/>
  <c r="I37" i="8"/>
  <c r="I39" i="8"/>
  <c r="I40" i="8"/>
  <c r="I41" i="8"/>
  <c r="I42" i="8"/>
  <c r="I45" i="8"/>
  <c r="I47" i="8"/>
  <c r="I50" i="8"/>
  <c r="I51" i="8"/>
  <c r="G51" i="8" l="1"/>
  <c r="G32" i="8"/>
  <c r="H32" i="8"/>
  <c r="H51" i="8"/>
  <c r="I46" i="8"/>
  <c r="G27" i="8"/>
  <c r="D49" i="8" l="1"/>
  <c r="H46" i="8"/>
  <c r="K29" i="8"/>
  <c r="J29" i="8"/>
  <c r="F29" i="8"/>
  <c r="I29" i="8" s="1"/>
  <c r="D35" i="8"/>
  <c r="D24" i="8"/>
  <c r="D18" i="8"/>
  <c r="H50" i="8"/>
  <c r="H47" i="8"/>
  <c r="H45" i="8"/>
  <c r="H42" i="8"/>
  <c r="H41" i="8"/>
  <c r="H40" i="8"/>
  <c r="H39" i="8"/>
  <c r="H37" i="8"/>
  <c r="H36" i="8"/>
  <c r="H34" i="8"/>
  <c r="H33" i="8"/>
  <c r="H31" i="8"/>
  <c r="H30" i="8"/>
  <c r="H28" i="8"/>
  <c r="H27" i="8"/>
  <c r="H26" i="8"/>
  <c r="H25" i="8"/>
  <c r="H23" i="8"/>
  <c r="H22" i="8"/>
  <c r="H21" i="8"/>
  <c r="H20" i="8"/>
  <c r="H19" i="8"/>
  <c r="H16" i="8"/>
  <c r="H14" i="8"/>
  <c r="H12" i="8"/>
  <c r="H11" i="8"/>
  <c r="H9" i="8"/>
  <c r="H8" i="8"/>
  <c r="H7" i="8"/>
  <c r="H6" i="8"/>
  <c r="H5" i="8"/>
  <c r="D53" i="8" l="1"/>
  <c r="H29" i="8"/>
  <c r="K49" i="8"/>
  <c r="J49" i="8"/>
  <c r="F49" i="8"/>
  <c r="K24" i="8"/>
  <c r="J24" i="8"/>
  <c r="C24" i="8"/>
  <c r="C53" i="8" s="1"/>
  <c r="F24" i="8"/>
  <c r="K18" i="8"/>
  <c r="J18" i="8"/>
  <c r="C18" i="8"/>
  <c r="F18" i="8"/>
  <c r="K35" i="8"/>
  <c r="J35" i="8"/>
  <c r="F35" i="8"/>
  <c r="I4" i="8"/>
  <c r="I13" i="8"/>
  <c r="G20" i="8"/>
  <c r="G5" i="8"/>
  <c r="G6" i="8"/>
  <c r="G7" i="8"/>
  <c r="G8" i="8"/>
  <c r="G9" i="8"/>
  <c r="G12" i="8"/>
  <c r="G14" i="8"/>
  <c r="G19" i="8"/>
  <c r="G21" i="8"/>
  <c r="G22" i="8"/>
  <c r="G23" i="8"/>
  <c r="G25" i="8"/>
  <c r="G26" i="8"/>
  <c r="G28" i="8"/>
  <c r="G30" i="8"/>
  <c r="G31" i="8"/>
  <c r="G33" i="8"/>
  <c r="G34" i="8"/>
  <c r="G36" i="8"/>
  <c r="G37" i="8"/>
  <c r="G39" i="8"/>
  <c r="G40" i="8"/>
  <c r="G41" i="8"/>
  <c r="G42" i="8"/>
  <c r="G45" i="8"/>
  <c r="G50" i="8"/>
  <c r="C35" i="8"/>
  <c r="H49" i="8" l="1"/>
  <c r="I49" i="8"/>
  <c r="H43" i="8"/>
  <c r="I43" i="8"/>
  <c r="H38" i="8"/>
  <c r="I38" i="8"/>
  <c r="H35" i="8"/>
  <c r="I35" i="8"/>
  <c r="H24" i="8"/>
  <c r="I24" i="8"/>
  <c r="H18" i="8"/>
  <c r="I18" i="8"/>
  <c r="H15" i="8"/>
  <c r="I15" i="8"/>
  <c r="H4" i="8"/>
  <c r="G15" i="8"/>
  <c r="G49" i="8"/>
  <c r="G18" i="8"/>
  <c r="H13" i="8"/>
  <c r="G4" i="8"/>
  <c r="G43" i="8"/>
  <c r="G38" i="8"/>
  <c r="G35" i="8"/>
  <c r="G29" i="8"/>
  <c r="G24" i="8"/>
  <c r="I53" i="8"/>
  <c r="G13" i="8"/>
  <c r="G53" i="8" l="1"/>
  <c r="H53" i="8"/>
</calcChain>
</file>

<file path=xl/sharedStrings.xml><?xml version="1.0" encoding="utf-8"?>
<sst xmlns="http://schemas.openxmlformats.org/spreadsheetml/2006/main" count="112" uniqueCount="111">
  <si>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</si>
  <si>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</si>
  <si>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</si>
  <si>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</si>
  <si>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</si>
  <si>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</si>
  <si>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</si>
  <si>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</si>
  <si>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</si>
  <si>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</si>
  <si>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</si>
  <si>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</si>
  <si>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</si>
  <si>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</si>
  <si>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Водное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</si>
  <si>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</si>
  <si>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</si>
  <si>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</si>
  <si>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</si>
  <si>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</si>
  <si>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</si>
  <si>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</si>
  <si>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</si>
  <si>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</si>
  <si>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Общее образование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</si>
  <si>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</si>
  <si>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</si>
  <si>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</si>
  <si>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</si>
  <si>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</si>
  <si>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</si>
  <si>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</si>
  <si>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</si>
  <si>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</si>
  <si>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</si>
  <si>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</si>
  <si>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СРЕДСТВА МАССОВОЙ ИНФОРМАЦИИ</t>
  </si>
  <si>
    <t>Дотации на выравнивание бюджетной обеспеченности субъектов Российской Федерации и муниципальных образований</t>
  </si>
  <si>
    <t>Всего</t>
  </si>
  <si>
    <t>Благоустройство</t>
  </si>
  <si>
    <t>Периодическая печать и издательства</t>
  </si>
  <si>
    <t>Прочие межбюджетные трансферты общего характера</t>
  </si>
  <si>
    <t>Код</t>
  </si>
  <si>
    <t>0100</t>
  </si>
  <si>
    <t>0102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</si>
  <si>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</si>
  <si>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</si>
  <si>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</si>
  <si>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</si>
  <si>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</si>
  <si>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</si>
  <si>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</si>
  <si>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</si>
  <si>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</si>
  <si>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0300</t>
  </si>
  <si>
    <t>0309</t>
  </si>
  <si>
    <t>0400</t>
  </si>
  <si>
    <t>0405</t>
  </si>
  <si>
    <t>0406</t>
  </si>
  <si>
    <t>0408</t>
  </si>
  <si>
    <t>0409</t>
  </si>
  <si>
    <t>0412</t>
  </si>
  <si>
    <t>0500</t>
  </si>
  <si>
    <t>0501</t>
  </si>
  <si>
    <t>0502</t>
  </si>
  <si>
    <t>0503</t>
  </si>
  <si>
    <t>0505</t>
  </si>
  <si>
    <t>0700</t>
  </si>
  <si>
    <t>0701</t>
  </si>
  <si>
    <t>0702</t>
  </si>
  <si>
    <t>0707</t>
  </si>
  <si>
    <t>0709</t>
  </si>
  <si>
    <t>0800</t>
  </si>
  <si>
    <t>0801</t>
  </si>
  <si>
    <t>0804</t>
  </si>
  <si>
    <t>1000</t>
  </si>
  <si>
    <t>1001</t>
  </si>
  <si>
    <t>1003</t>
  </si>
  <si>
    <t>1004</t>
  </si>
  <si>
    <t>1006</t>
  </si>
  <si>
    <t>1100</t>
  </si>
  <si>
    <t>1102</t>
  </si>
  <si>
    <t>1200</t>
  </si>
  <si>
    <t>1202</t>
  </si>
  <si>
    <t>1400</t>
  </si>
  <si>
    <t>1401</t>
  </si>
  <si>
    <t>1403</t>
  </si>
  <si>
    <t>Условно утверждаемые расходы</t>
  </si>
  <si>
    <t>0703</t>
  </si>
  <si>
    <t>Наименование расходов</t>
  </si>
  <si>
    <t>Дополнительное образование детей</t>
  </si>
  <si>
    <t>Гражданская оборона</t>
  </si>
  <si>
    <t>2023 год</t>
  </si>
  <si>
    <t>2021 год фактическое исполнение</t>
  </si>
  <si>
    <t>Уточненный план на 2022 год</t>
  </si>
  <si>
    <t>Ожидаемое исполнение в 2022 году</t>
  </si>
  <si>
    <t>2023 год в сравнении с 2021 годом (%)</t>
  </si>
  <si>
    <t>2023  год в сравнении с уточненным планом 2022 года (%)</t>
  </si>
  <si>
    <t>2024 год</t>
  </si>
  <si>
    <t>2025 год*</t>
  </si>
  <si>
    <t>МЕЖБЮДЖЕТНЫЕ ТРАНСФЕРТЫ ОБЩЕГО ХАРАКТЕРА БЮДЖЕТАМ БЮДЖЕТНОЙ СИСИТЕМЫ РОССИЙСКОЙ ФЕДЕРАЦИИ</t>
  </si>
  <si>
    <t>*При планировании областного бюджета на 2025 годы не учтены средства федерального бюджета, в связи с отсутствием проекта закона о федеральном бюджете на очередной финансовый год и плановый период</t>
  </si>
  <si>
    <t>2023 год в сравнении ожидаемым исполнением 2022 года (%)</t>
  </si>
  <si>
    <t xml:space="preserve"> в тыс. рублей</t>
  </si>
  <si>
    <t>Молодежная политика и оздоровление детей</t>
  </si>
  <si>
    <t>Переодическая печать и издательства</t>
  </si>
  <si>
    <t>Аналитические данные о расходах бюджета округа по разделам и подразделам классификации расходов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</si>
  <si>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</si>
  <si>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</si>
  <si>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1101</t>
  </si>
  <si>
    <t xml:space="preserve">Физическая культура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</si>
</sst>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center" vertical="center"/>
    </xf>
    <xf numFmtId="165" fontId="3" fillId="0" borderId="2" xfId="1" applyNumberFormat="1" applyFont="1" applyBorder="1" applyAlignment="1">
      <alignment horizontal="right" vertical="top"/>
    </xf>
    <xf numFmtId="0" fontId="5" fillId="0" borderId="0" xfId="1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NumberFormat="1" applyFont="1"/>
    <xf numFmtId="165" fontId="3" fillId="0" borderId="3" xfId="1" applyNumberFormat="1" applyFont="1" applyFill="1" applyBorder="1" applyAlignment="1">
      <alignment horizontal="right" vertical="top"/>
    </xf>
    <xf numFmtId="165" fontId="4" fillId="0" borderId="3" xfId="1" applyNumberFormat="1" applyFont="1" applyFill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49" fontId="9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right" vertical="top"/>
    </xf>
    <xf numFmtId="0" fontId="7" fillId="0" borderId="3" xfId="0" applyFont="1" applyBorder="1" applyAlignment="1">
      <alignment horizontal="center" vertical="top"/>
    </xf>
    <xf numFmtId="164" fontId="4" fillId="0" borderId="3" xfId="1" applyNumberFormat="1" applyFont="1" applyBorder="1" applyAlignment="1">
      <alignment horizontal="center" vertical="top" wrapText="1"/>
    </xf>
    <xf numFmtId="164" fontId="4" fillId="0" borderId="3" xfId="1" applyNumberFormat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top" wrapText="1"/>
    </xf>
    <xf numFmtId="49" fontId="3" fillId="2" borderId="2" xfId="1" applyNumberFormat="1" applyFont="1" applyFill="1" applyBorder="1" applyAlignment="1">
      <alignment horizontal="justify" vertical="top" wrapText="1"/>
    </xf>
    <xf numFmtId="49" fontId="4" fillId="2" borderId="2" xfId="1" applyNumberFormat="1" applyFont="1" applyFill="1" applyBorder="1" applyAlignment="1">
      <alignment horizontal="justify" vertical="top" wrapText="1"/>
    </xf>
    <xf numFmtId="49" fontId="4" fillId="2" borderId="3" xfId="1" applyNumberFormat="1" applyFont="1" applyFill="1" applyBorder="1" applyAlignment="1">
      <alignment horizontal="justify" vertical="top" wrapText="1"/>
    </xf>
    <xf numFmtId="49" fontId="4" fillId="2" borderId="3" xfId="1" applyNumberFormat="1" applyFont="1" applyFill="1" applyBorder="1" applyAlignment="1">
      <alignment horizontal="justify" vertical="center" wrapText="1"/>
    </xf>
    <xf numFmtId="49" fontId="4" fillId="2" borderId="1" xfId="1" applyNumberFormat="1" applyFont="1" applyFill="1" applyBorder="1" applyAlignment="1">
      <alignment horizontal="left" vertical="top" wrapText="1"/>
    </xf>
    <xf numFmtId="49" fontId="4" fillId="2" borderId="1" xfId="1" applyNumberFormat="1" applyFont="1" applyFill="1" applyBorder="1" applyAlignment="1">
      <alignment horizontal="justify" vertical="top" wrapText="1"/>
    </xf>
    <xf numFmtId="49" fontId="3" fillId="2" borderId="3" xfId="1" applyNumberFormat="1" applyFont="1" applyFill="1" applyBorder="1" applyAlignment="1">
      <alignment horizontal="justify" vertical="center" wrapText="1"/>
    </xf>
    <xf numFmtId="164" fontId="3" fillId="2" borderId="2" xfId="1" applyNumberFormat="1" applyFont="1" applyFill="1" applyBorder="1" applyAlignment="1">
      <alignment horizontal="justify" vertical="top" wrapText="1"/>
    </xf>
    <xf numFmtId="0" fontId="7" fillId="2" borderId="0" xfId="0" applyFont="1" applyFill="1"/>
    <xf numFmtId="0" fontId="10" fillId="2" borderId="0" xfId="0" applyFont="1" applyFill="1"/>
    <xf numFmtId="165" fontId="4" fillId="2" borderId="3" xfId="1" applyNumberFormat="1" applyFont="1" applyFill="1" applyBorder="1" applyAlignment="1">
      <alignment horizontal="right" vertical="top"/>
    </xf>
    <xf numFmtId="165" fontId="4" fillId="2" borderId="2" xfId="1" applyNumberFormat="1" applyFont="1" applyFill="1" applyBorder="1" applyAlignment="1">
      <alignment horizontal="right" vertical="top"/>
    </xf>
    <xf numFmtId="165" fontId="3" fillId="2" borderId="2" xfId="1" applyNumberFormat="1" applyFont="1" applyFill="1" applyBorder="1" applyAlignment="1">
      <alignment horizontal="right" vertical="top"/>
    </xf>
    <xf numFmtId="165" fontId="4" fillId="2" borderId="1" xfId="1" applyNumberFormat="1" applyFont="1" applyFill="1" applyBorder="1" applyAlignment="1">
      <alignment horizontal="right" vertical="top"/>
    </xf>
    <xf numFmtId="164" fontId="6" fillId="0" borderId="0" xfId="1" applyNumberFormat="1" applyFont="1" applyAlignment="1">
      <alignment horizontal="center" vertical="center" wrapText="1"/>
    </xf>
    <xf numFmtId="165" fontId="3" fillId="0" borderId="3" xfId="1" applyNumberFormat="1" applyFont="1" applyBorder="1" applyAlignment="1">
      <alignment horizontal="righ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showGridLines="0" tabSelected="1" topLeftCell="A31" zoomScale="90" zoomScaleNormal="90" zoomScalePageLayoutView="60" workbookViewId="0">
      <selection activeCell="E23" sqref="E23"/>
    </sheetView>
  </sheetViews>
  <sheetFormatPr defaultColWidth="8.85546875" defaultRowHeight="15" x14ac:dyDescent="0.25"/>
  <cols>
    <col min="1" max="1" width="8.85546875" style="4"/>
    <col min="2" max="2" width="88.28515625" style="27" customWidth="1"/>
    <col min="3" max="3" width="18.7109375" style="4" customWidth="1"/>
    <col min="4" max="5" width="16.42578125" style="4" customWidth="1"/>
    <col min="6" max="6" width="14.140625" style="4" customWidth="1"/>
    <col min="7" max="7" width="15.28515625" style="4" customWidth="1"/>
    <col min="8" max="10" width="16.85546875" style="4" customWidth="1"/>
    <col min="11" max="11" width="16.85546875" style="6" customWidth="1"/>
    <col min="12" max="16384" width="8.85546875" style="4"/>
  </cols>
  <sheetData>
    <row r="1" spans="1:11" ht="50.25" customHeight="1" x14ac:dyDescent="0.25">
      <c r="A1" s="33" t="s">
        <v>106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.75" x14ac:dyDescent="0.25">
      <c r="B2" s="17"/>
      <c r="C2" s="1"/>
      <c r="D2" s="1"/>
      <c r="E2" s="1"/>
      <c r="F2" s="1"/>
      <c r="G2" s="1"/>
      <c r="H2" s="1"/>
      <c r="I2" s="1"/>
      <c r="K2" s="3" t="s">
        <v>103</v>
      </c>
    </row>
    <row r="3" spans="1:11" s="5" customFormat="1" ht="78.75" x14ac:dyDescent="0.25">
      <c r="A3" s="14" t="s">
        <v>42</v>
      </c>
      <c r="B3" s="18" t="s">
        <v>89</v>
      </c>
      <c r="C3" s="16" t="s">
        <v>93</v>
      </c>
      <c r="D3" s="16" t="s">
        <v>94</v>
      </c>
      <c r="E3" s="16" t="s">
        <v>95</v>
      </c>
      <c r="F3" s="15" t="s">
        <v>92</v>
      </c>
      <c r="G3" s="15" t="s">
        <v>96</v>
      </c>
      <c r="H3" s="15" t="s">
        <v>97</v>
      </c>
      <c r="I3" s="15" t="s">
        <v>102</v>
      </c>
      <c r="J3" s="15" t="s">
        <v>98</v>
      </c>
      <c r="K3" s="15" t="s">
        <v>99</v>
      </c>
    </row>
    <row r="4" spans="1:11" s="5" customFormat="1" ht="15.75" x14ac:dyDescent="0.25">
      <c r="A4" s="10" t="s">
        <v>43</v>
      </c>
      <c r="B4" s="19" t="s">
        <v>0</v>
      </c>
      <c r="C4" s="2">
        <f>C5+C6+C7+C8+C9+C10+C11+C12</f>
        <v>186715.5</v>
      </c>
      <c r="D4" s="2">
        <f t="shared" ref="D4:E4" si="0">D5+D6+D7+D8+D9+D10+D11+D12</f>
        <v>210928.4</v>
      </c>
      <c r="E4" s="2">
        <f t="shared" si="0"/>
        <v>205824.9</v>
      </c>
      <c r="F4" s="2">
        <f>F5+F6+F7+F8+F9+F10+F11+F12</f>
        <v>337435.5</v>
      </c>
      <c r="G4" s="7">
        <f>F4/C4*100</f>
        <v>180.72173975915229</v>
      </c>
      <c r="H4" s="7">
        <f>F4/D4*100</f>
        <v>159.97632371932846</v>
      </c>
      <c r="I4" s="7">
        <f>F4/E4*100</f>
        <v>163.94299232017119</v>
      </c>
      <c r="J4" s="2">
        <f>J5+J6+J7+J8+J9+J10+J11+J12</f>
        <v>228574.7</v>
      </c>
      <c r="K4" s="2">
        <f>K5+K6+K7+K8+K9+K10+K11+K12</f>
        <v>333993.40000000002</v>
      </c>
    </row>
    <row r="5" spans="1:11" s="5" customFormat="1" ht="31.5" x14ac:dyDescent="0.25">
      <c r="A5" s="11" t="s">
        <v>44</v>
      </c>
      <c r="B5" s="20" t="s">
        <v>1</v>
      </c>
      <c r="C5" s="29">
        <v>15751.7</v>
      </c>
      <c r="D5" s="30">
        <v>15126.6</v>
      </c>
      <c r="E5" s="30">
        <v>15126.6</v>
      </c>
      <c r="F5" s="8">
        <v>2146</v>
      </c>
      <c r="G5" s="8">
        <f t="shared" ref="G5:G45" si="1">F5/C5*100</f>
        <v>13.623926306366933</v>
      </c>
      <c r="H5" s="8">
        <f>F5/D5*100</f>
        <v>14.186928986024618</v>
      </c>
      <c r="I5" s="8">
        <f t="shared" ref="I5:I46" si="2">F5/E5*100</f>
        <v>14.186928986024618</v>
      </c>
      <c r="J5" s="8">
        <v>2262</v>
      </c>
      <c r="K5" s="8">
        <v>2262</v>
      </c>
    </row>
    <row r="6" spans="1:11" s="5" customFormat="1" ht="31.5" x14ac:dyDescent="0.25">
      <c r="A6" s="11" t="s">
        <v>45</v>
      </c>
      <c r="B6" s="20" t="s">
        <v>2</v>
      </c>
      <c r="C6" s="29">
        <v>5420.6</v>
      </c>
      <c r="D6" s="30">
        <v>5448.2</v>
      </c>
      <c r="E6" s="30">
        <v>5448.2</v>
      </c>
      <c r="F6" s="8">
        <v>4270.1000000000004</v>
      </c>
      <c r="G6" s="8">
        <f t="shared" si="1"/>
        <v>78.775412315979793</v>
      </c>
      <c r="H6" s="8">
        <f t="shared" ref="H6:H47" si="3">F6/D6*100</f>
        <v>78.376344480745942</v>
      </c>
      <c r="I6" s="8">
        <f t="shared" si="2"/>
        <v>78.376344480745942</v>
      </c>
      <c r="J6" s="8">
        <v>4479</v>
      </c>
      <c r="K6" s="8">
        <v>4479</v>
      </c>
    </row>
    <row r="7" spans="1:11" s="5" customFormat="1" ht="47.25" x14ac:dyDescent="0.25">
      <c r="A7" s="11" t="s">
        <v>46</v>
      </c>
      <c r="B7" s="20" t="s">
        <v>3</v>
      </c>
      <c r="C7" s="29">
        <v>55656.800000000003</v>
      </c>
      <c r="D7" s="30">
        <v>56104.800000000003</v>
      </c>
      <c r="E7" s="30">
        <v>56104.800000000003</v>
      </c>
      <c r="F7" s="8">
        <v>26716.400000000001</v>
      </c>
      <c r="G7" s="8">
        <f t="shared" si="1"/>
        <v>48.002041080335196</v>
      </c>
      <c r="H7" s="8">
        <f t="shared" si="3"/>
        <v>47.618742068414818</v>
      </c>
      <c r="I7" s="8">
        <f t="shared" si="2"/>
        <v>47.618742068414818</v>
      </c>
      <c r="J7" s="8">
        <v>27987.4</v>
      </c>
      <c r="K7" s="8">
        <v>27987.4</v>
      </c>
    </row>
    <row r="8" spans="1:11" s="5" customFormat="1" ht="15.75" x14ac:dyDescent="0.25">
      <c r="A8" s="11" t="s">
        <v>47</v>
      </c>
      <c r="B8" s="20" t="s">
        <v>4</v>
      </c>
      <c r="C8" s="29">
        <v>13.2</v>
      </c>
      <c r="D8" s="30">
        <v>224.2</v>
      </c>
      <c r="E8" s="30">
        <v>224.2</v>
      </c>
      <c r="F8" s="8">
        <v>4</v>
      </c>
      <c r="G8" s="8">
        <f t="shared" si="1"/>
        <v>30.303030303030305</v>
      </c>
      <c r="H8" s="8">
        <f t="shared" si="3"/>
        <v>1.784121320249777</v>
      </c>
      <c r="I8" s="8">
        <f t="shared" si="2"/>
        <v>1.784121320249777</v>
      </c>
      <c r="J8" s="8">
        <v>9.5</v>
      </c>
      <c r="K8" s="8">
        <v>0</v>
      </c>
    </row>
    <row r="9" spans="1:11" s="5" customFormat="1" ht="31.5" x14ac:dyDescent="0.25">
      <c r="A9" s="11" t="s">
        <v>48</v>
      </c>
      <c r="B9" s="20" t="s">
        <v>5</v>
      </c>
      <c r="C9" s="29">
        <v>11763.4</v>
      </c>
      <c r="D9" s="30">
        <v>14003.4</v>
      </c>
      <c r="E9" s="30">
        <v>14003.4</v>
      </c>
      <c r="F9" s="8">
        <v>14366.8</v>
      </c>
      <c r="G9" s="8">
        <f t="shared" si="1"/>
        <v>122.13135658058046</v>
      </c>
      <c r="H9" s="8">
        <f t="shared" si="3"/>
        <v>102.59508405101619</v>
      </c>
      <c r="I9" s="8">
        <f t="shared" si="2"/>
        <v>102.59508405101619</v>
      </c>
      <c r="J9" s="8">
        <v>15094.8</v>
      </c>
      <c r="K9" s="8">
        <v>15094.8</v>
      </c>
    </row>
    <row r="10" spans="1:11" s="5" customFormat="1" ht="15.75" x14ac:dyDescent="0.25">
      <c r="A10" s="11" t="s">
        <v>49</v>
      </c>
      <c r="B10" s="20" t="s">
        <v>6</v>
      </c>
      <c r="C10" s="29">
        <v>2112.5</v>
      </c>
      <c r="D10" s="30">
        <v>2717.4</v>
      </c>
      <c r="E10" s="30">
        <v>2717.4</v>
      </c>
      <c r="F10" s="8">
        <v>0</v>
      </c>
      <c r="G10" s="8">
        <f t="shared" si="1"/>
        <v>0</v>
      </c>
      <c r="H10" s="8">
        <f t="shared" si="3"/>
        <v>0</v>
      </c>
      <c r="I10" s="8">
        <f t="shared" si="2"/>
        <v>0</v>
      </c>
      <c r="J10" s="8">
        <v>0</v>
      </c>
      <c r="K10" s="8">
        <v>0</v>
      </c>
    </row>
    <row r="11" spans="1:11" s="5" customFormat="1" ht="15.75" x14ac:dyDescent="0.25">
      <c r="A11" s="11" t="s">
        <v>50</v>
      </c>
      <c r="B11" s="20" t="s">
        <v>7</v>
      </c>
      <c r="C11" s="29">
        <v>0</v>
      </c>
      <c r="D11" s="30">
        <v>5103.5</v>
      </c>
      <c r="E11" s="30">
        <v>0</v>
      </c>
      <c r="F11" s="8">
        <v>1000</v>
      </c>
      <c r="G11" s="8"/>
      <c r="H11" s="8">
        <f t="shared" si="3"/>
        <v>19.594396002743217</v>
      </c>
      <c r="I11" s="8" t="e">
        <f t="shared" si="2"/>
        <v>#DIV/0!</v>
      </c>
      <c r="J11" s="8">
        <v>1000</v>
      </c>
      <c r="K11" s="8">
        <v>1000</v>
      </c>
    </row>
    <row r="12" spans="1:11" s="5" customFormat="1" ht="15.75" x14ac:dyDescent="0.25">
      <c r="A12" s="11" t="s">
        <v>51</v>
      </c>
      <c r="B12" s="20" t="s">
        <v>8</v>
      </c>
      <c r="C12" s="29">
        <v>95997.3</v>
      </c>
      <c r="D12" s="30">
        <v>112200.3</v>
      </c>
      <c r="E12" s="30">
        <v>112200.3</v>
      </c>
      <c r="F12" s="8">
        <v>288932.2</v>
      </c>
      <c r="G12" s="8">
        <f t="shared" si="1"/>
        <v>300.97950671529304</v>
      </c>
      <c r="H12" s="8">
        <f t="shared" si="3"/>
        <v>257.5146412264495</v>
      </c>
      <c r="I12" s="8">
        <f t="shared" si="2"/>
        <v>257.5146412264495</v>
      </c>
      <c r="J12" s="8">
        <v>177742</v>
      </c>
      <c r="K12" s="8">
        <v>283170.2</v>
      </c>
    </row>
    <row r="13" spans="1:11" s="5" customFormat="1" ht="15.75" x14ac:dyDescent="0.25">
      <c r="A13" s="10" t="s">
        <v>52</v>
      </c>
      <c r="B13" s="19" t="s">
        <v>9</v>
      </c>
      <c r="C13" s="31">
        <f>C14</f>
        <v>2409.6999999999998</v>
      </c>
      <c r="D13" s="31">
        <f t="shared" ref="D13:E13" si="4">D14</f>
        <v>2379.8000000000002</v>
      </c>
      <c r="E13" s="31">
        <f t="shared" si="4"/>
        <v>2379.8000000000002</v>
      </c>
      <c r="F13" s="2">
        <f>F14</f>
        <v>1598.6</v>
      </c>
      <c r="G13" s="7">
        <f t="shared" si="1"/>
        <v>66.340208324687723</v>
      </c>
      <c r="H13" s="7">
        <f t="shared" si="3"/>
        <v>67.173712076645089</v>
      </c>
      <c r="I13" s="7">
        <f t="shared" si="2"/>
        <v>67.173712076645089</v>
      </c>
      <c r="J13" s="2">
        <f>J14</f>
        <v>1656.6</v>
      </c>
      <c r="K13" s="2">
        <f>K14</f>
        <v>0</v>
      </c>
    </row>
    <row r="14" spans="1:11" s="5" customFormat="1" ht="15.75" x14ac:dyDescent="0.25">
      <c r="A14" s="11" t="s">
        <v>53</v>
      </c>
      <c r="B14" s="20" t="s">
        <v>10</v>
      </c>
      <c r="C14" s="29">
        <v>2409.6999999999998</v>
      </c>
      <c r="D14" s="30">
        <v>2379.8000000000002</v>
      </c>
      <c r="E14" s="29">
        <v>2379.8000000000002</v>
      </c>
      <c r="F14" s="8">
        <v>1598.6</v>
      </c>
      <c r="G14" s="8">
        <f t="shared" si="1"/>
        <v>66.340208324687723</v>
      </c>
      <c r="H14" s="8">
        <f t="shared" si="3"/>
        <v>67.173712076645089</v>
      </c>
      <c r="I14" s="8">
        <f t="shared" si="2"/>
        <v>67.173712076645089</v>
      </c>
      <c r="J14" s="8">
        <v>1656.6</v>
      </c>
      <c r="K14" s="8">
        <v>0</v>
      </c>
    </row>
    <row r="15" spans="1:11" s="5" customFormat="1" ht="31.5" x14ac:dyDescent="0.25">
      <c r="A15" s="10" t="s">
        <v>54</v>
      </c>
      <c r="B15" s="19" t="s">
        <v>11</v>
      </c>
      <c r="C15" s="31">
        <f>C16+C17</f>
        <v>6120.2</v>
      </c>
      <c r="D15" s="31">
        <f t="shared" ref="D15:F15" si="5">D16+D17</f>
        <v>8740.2000000000007</v>
      </c>
      <c r="E15" s="31">
        <f t="shared" si="5"/>
        <v>8740.2000000000007</v>
      </c>
      <c r="F15" s="31">
        <f t="shared" si="5"/>
        <v>300</v>
      </c>
      <c r="G15" s="7">
        <f t="shared" si="1"/>
        <v>4.9018005947518057</v>
      </c>
      <c r="H15" s="7">
        <f t="shared" si="3"/>
        <v>3.4324157341937251</v>
      </c>
      <c r="I15" s="7">
        <f t="shared" si="2"/>
        <v>3.4324157341937251</v>
      </c>
      <c r="J15" s="2">
        <f>J16</f>
        <v>300</v>
      </c>
      <c r="K15" s="2">
        <f>K16</f>
        <v>300</v>
      </c>
    </row>
    <row r="16" spans="1:11" s="5" customFormat="1" ht="15.75" x14ac:dyDescent="0.25">
      <c r="A16" s="11" t="s">
        <v>55</v>
      </c>
      <c r="B16" s="20" t="s">
        <v>91</v>
      </c>
      <c r="C16" s="29">
        <v>3797.2</v>
      </c>
      <c r="D16" s="30">
        <v>978.1</v>
      </c>
      <c r="E16" s="29">
        <v>978.1</v>
      </c>
      <c r="F16" s="8">
        <v>300</v>
      </c>
      <c r="G16" s="8"/>
      <c r="H16" s="8">
        <f t="shared" si="3"/>
        <v>30.671710459053266</v>
      </c>
      <c r="I16" s="8">
        <f t="shared" si="2"/>
        <v>30.671710459053266</v>
      </c>
      <c r="J16" s="8">
        <v>300</v>
      </c>
      <c r="K16" s="8">
        <v>300</v>
      </c>
    </row>
    <row r="17" spans="1:11" s="5" customFormat="1" ht="31.5" x14ac:dyDescent="0.25">
      <c r="A17" s="11" t="s">
        <v>107</v>
      </c>
      <c r="B17" s="21" t="s">
        <v>108</v>
      </c>
      <c r="C17" s="29">
        <v>2323</v>
      </c>
      <c r="D17" s="29">
        <v>7762.1</v>
      </c>
      <c r="E17" s="29">
        <v>7762.1</v>
      </c>
      <c r="F17" s="8"/>
      <c r="G17" s="8"/>
      <c r="H17" s="8"/>
      <c r="I17" s="8"/>
      <c r="J17" s="8"/>
      <c r="K17" s="8"/>
    </row>
    <row r="18" spans="1:11" s="5" customFormat="1" ht="15.75" x14ac:dyDescent="0.25">
      <c r="A18" s="10" t="s">
        <v>56</v>
      </c>
      <c r="B18" s="19" t="s">
        <v>12</v>
      </c>
      <c r="C18" s="31">
        <f>SUM(C19:C23)</f>
        <v>122991.40000000001</v>
      </c>
      <c r="D18" s="31">
        <f>SUM(D19:D23)</f>
        <v>97650.3</v>
      </c>
      <c r="E18" s="31">
        <f>SUM(E19:E23)</f>
        <v>97650.3</v>
      </c>
      <c r="F18" s="2">
        <f>SUM(F19:F23)</f>
        <v>58384</v>
      </c>
      <c r="G18" s="7">
        <f t="shared" si="1"/>
        <v>47.469985706317672</v>
      </c>
      <c r="H18" s="7">
        <f t="shared" si="3"/>
        <v>59.788858815589919</v>
      </c>
      <c r="I18" s="7">
        <f t="shared" si="2"/>
        <v>59.788858815589919</v>
      </c>
      <c r="J18" s="2">
        <f>SUM(J19:J23)</f>
        <v>38482.9</v>
      </c>
      <c r="K18" s="2">
        <f>SUM(K19:K23)</f>
        <v>39823.300000000003</v>
      </c>
    </row>
    <row r="19" spans="1:11" s="5" customFormat="1" ht="15.75" x14ac:dyDescent="0.25">
      <c r="A19" s="11" t="s">
        <v>57</v>
      </c>
      <c r="B19" s="20" t="s">
        <v>13</v>
      </c>
      <c r="C19" s="29">
        <v>3429.6</v>
      </c>
      <c r="D19" s="30">
        <v>6894.7</v>
      </c>
      <c r="E19" s="30">
        <v>6894.7</v>
      </c>
      <c r="F19" s="8">
        <v>1464.7</v>
      </c>
      <c r="G19" s="8">
        <f t="shared" si="1"/>
        <v>42.707604385351061</v>
      </c>
      <c r="H19" s="8">
        <f t="shared" si="3"/>
        <v>21.243853974792231</v>
      </c>
      <c r="I19" s="8">
        <f t="shared" si="2"/>
        <v>21.243853974792231</v>
      </c>
      <c r="J19" s="8">
        <v>1464.7</v>
      </c>
      <c r="K19" s="8">
        <v>1464.7</v>
      </c>
    </row>
    <row r="20" spans="1:11" s="5" customFormat="1" ht="15.75" x14ac:dyDescent="0.25">
      <c r="A20" s="11" t="s">
        <v>58</v>
      </c>
      <c r="B20" s="20" t="s">
        <v>14</v>
      </c>
      <c r="C20" s="29">
        <v>7402.3</v>
      </c>
      <c r="D20" s="30">
        <v>0</v>
      </c>
      <c r="E20" s="29">
        <v>0</v>
      </c>
      <c r="F20" s="8">
        <v>0</v>
      </c>
      <c r="G20" s="8">
        <f t="shared" si="1"/>
        <v>0</v>
      </c>
      <c r="H20" s="8" t="e">
        <f t="shared" si="3"/>
        <v>#DIV/0!</v>
      </c>
      <c r="I20" s="8" t="e">
        <f t="shared" si="2"/>
        <v>#DIV/0!</v>
      </c>
      <c r="J20" s="8">
        <v>0</v>
      </c>
      <c r="K20" s="8">
        <v>0</v>
      </c>
    </row>
    <row r="21" spans="1:11" s="5" customFormat="1" ht="15.75" x14ac:dyDescent="0.25">
      <c r="A21" s="11" t="s">
        <v>59</v>
      </c>
      <c r="B21" s="20" t="s">
        <v>15</v>
      </c>
      <c r="C21" s="29">
        <v>10590.6</v>
      </c>
      <c r="D21" s="30">
        <v>10474.299999999999</v>
      </c>
      <c r="E21" s="30">
        <v>10474.299999999999</v>
      </c>
      <c r="F21" s="8">
        <v>12040.9</v>
      </c>
      <c r="G21" s="8">
        <f t="shared" si="1"/>
        <v>113.6942194021113</v>
      </c>
      <c r="H21" s="8">
        <f t="shared" si="3"/>
        <v>114.9566080788215</v>
      </c>
      <c r="I21" s="8">
        <f t="shared" si="2"/>
        <v>114.9566080788215</v>
      </c>
      <c r="J21" s="8">
        <v>11256.5</v>
      </c>
      <c r="K21" s="8">
        <v>11000</v>
      </c>
    </row>
    <row r="22" spans="1:11" s="5" customFormat="1" ht="15.75" x14ac:dyDescent="0.25">
      <c r="A22" s="11" t="s">
        <v>60</v>
      </c>
      <c r="B22" s="20" t="s">
        <v>16</v>
      </c>
      <c r="C22" s="29">
        <v>98731.6</v>
      </c>
      <c r="D22" s="30">
        <v>78040.3</v>
      </c>
      <c r="E22" s="29">
        <v>78040.3</v>
      </c>
      <c r="F22" s="8">
        <v>44287.4</v>
      </c>
      <c r="G22" s="8">
        <f t="shared" si="1"/>
        <v>44.856358045448466</v>
      </c>
      <c r="H22" s="8">
        <f t="shared" si="3"/>
        <v>56.74939742671414</v>
      </c>
      <c r="I22" s="8">
        <f t="shared" si="2"/>
        <v>56.74939742671414</v>
      </c>
      <c r="J22" s="8">
        <v>25663.8</v>
      </c>
      <c r="K22" s="8">
        <v>27260.7</v>
      </c>
    </row>
    <row r="23" spans="1:11" s="5" customFormat="1" ht="15.75" x14ac:dyDescent="0.25">
      <c r="A23" s="11" t="s">
        <v>61</v>
      </c>
      <c r="B23" s="20" t="s">
        <v>17</v>
      </c>
      <c r="C23" s="29">
        <v>2837.3</v>
      </c>
      <c r="D23" s="30">
        <v>2241</v>
      </c>
      <c r="E23" s="30">
        <v>2241</v>
      </c>
      <c r="F23" s="8">
        <v>591</v>
      </c>
      <c r="G23" s="8">
        <f t="shared" si="1"/>
        <v>20.829662002608114</v>
      </c>
      <c r="H23" s="8">
        <f t="shared" si="3"/>
        <v>26.372155287817939</v>
      </c>
      <c r="I23" s="8">
        <f t="shared" si="2"/>
        <v>26.372155287817939</v>
      </c>
      <c r="J23" s="8">
        <v>97.9</v>
      </c>
      <c r="K23" s="8">
        <v>97.9</v>
      </c>
    </row>
    <row r="24" spans="1:11" s="5" customFormat="1" ht="15.75" x14ac:dyDescent="0.25">
      <c r="A24" s="10" t="s">
        <v>62</v>
      </c>
      <c r="B24" s="19" t="s">
        <v>18</v>
      </c>
      <c r="C24" s="31">
        <f>SUM(C25:C28)</f>
        <v>298626</v>
      </c>
      <c r="D24" s="31">
        <f>SUM(D25:D28)</f>
        <v>287681.2</v>
      </c>
      <c r="E24" s="31">
        <f>SUM(E25:E28)</f>
        <v>287681.2</v>
      </c>
      <c r="F24" s="2">
        <f>SUM(F25:F28)</f>
        <v>95659</v>
      </c>
      <c r="G24" s="7">
        <f t="shared" si="1"/>
        <v>32.033044677958387</v>
      </c>
      <c r="H24" s="7">
        <f t="shared" si="3"/>
        <v>33.251738382626321</v>
      </c>
      <c r="I24" s="7">
        <f t="shared" si="2"/>
        <v>33.251738382626321</v>
      </c>
      <c r="J24" s="2">
        <f t="shared" ref="J24:K24" si="6">SUM(J25:J28)</f>
        <v>89229.800000000017</v>
      </c>
      <c r="K24" s="2">
        <f t="shared" si="6"/>
        <v>135137.4</v>
      </c>
    </row>
    <row r="25" spans="1:11" s="5" customFormat="1" ht="15.75" x14ac:dyDescent="0.25">
      <c r="A25" s="11" t="s">
        <v>63</v>
      </c>
      <c r="B25" s="20" t="s">
        <v>19</v>
      </c>
      <c r="C25" s="29">
        <v>96367</v>
      </c>
      <c r="D25" s="30">
        <v>126111</v>
      </c>
      <c r="E25" s="30">
        <v>126111</v>
      </c>
      <c r="F25" s="8">
        <v>0</v>
      </c>
      <c r="G25" s="8">
        <f t="shared" si="1"/>
        <v>0</v>
      </c>
      <c r="H25" s="8">
        <f t="shared" si="3"/>
        <v>0</v>
      </c>
      <c r="I25" s="8">
        <f t="shared" si="2"/>
        <v>0</v>
      </c>
      <c r="J25" s="8">
        <v>0</v>
      </c>
      <c r="K25" s="8">
        <v>0</v>
      </c>
    </row>
    <row r="26" spans="1:11" s="5" customFormat="1" ht="15.75" x14ac:dyDescent="0.25">
      <c r="A26" s="11" t="s">
        <v>64</v>
      </c>
      <c r="B26" s="20" t="s">
        <v>20</v>
      </c>
      <c r="C26" s="29">
        <v>150717.79999999999</v>
      </c>
      <c r="D26" s="30">
        <v>112421.2</v>
      </c>
      <c r="E26" s="30">
        <v>112421.2</v>
      </c>
      <c r="F26" s="8">
        <v>69965.899999999994</v>
      </c>
      <c r="G26" s="8">
        <f t="shared" si="1"/>
        <v>46.421789596185718</v>
      </c>
      <c r="H26" s="8">
        <f t="shared" si="3"/>
        <v>62.235503623871644</v>
      </c>
      <c r="I26" s="8">
        <f t="shared" si="2"/>
        <v>62.235503623871644</v>
      </c>
      <c r="J26" s="8">
        <v>79865.100000000006</v>
      </c>
      <c r="K26" s="8">
        <v>83893.8</v>
      </c>
    </row>
    <row r="27" spans="1:11" s="5" customFormat="1" ht="15.75" x14ac:dyDescent="0.25">
      <c r="A27" s="11" t="s">
        <v>65</v>
      </c>
      <c r="B27" s="22" t="s">
        <v>39</v>
      </c>
      <c r="C27" s="29">
        <v>29205.7</v>
      </c>
      <c r="D27" s="29">
        <v>22592.799999999999</v>
      </c>
      <c r="E27" s="29">
        <v>22592.799999999999</v>
      </c>
      <c r="F27" s="8">
        <v>25683</v>
      </c>
      <c r="G27" s="8">
        <f t="shared" si="1"/>
        <v>87.93831341142311</v>
      </c>
      <c r="H27" s="8">
        <f t="shared" si="3"/>
        <v>113.67780885945966</v>
      </c>
      <c r="I27" s="8">
        <f t="shared" si="2"/>
        <v>113.67780885945966</v>
      </c>
      <c r="J27" s="8">
        <v>9354.6</v>
      </c>
      <c r="K27" s="8">
        <v>51233.5</v>
      </c>
    </row>
    <row r="28" spans="1:11" s="5" customFormat="1" ht="15.75" x14ac:dyDescent="0.25">
      <c r="A28" s="11" t="s">
        <v>66</v>
      </c>
      <c r="B28" s="20" t="s">
        <v>21</v>
      </c>
      <c r="C28" s="29">
        <v>22335.5</v>
      </c>
      <c r="D28" s="30">
        <v>26556.2</v>
      </c>
      <c r="E28" s="30">
        <v>26556.2</v>
      </c>
      <c r="F28" s="8">
        <v>10.1</v>
      </c>
      <c r="G28" s="8">
        <f t="shared" si="1"/>
        <v>4.5219493631214878E-2</v>
      </c>
      <c r="H28" s="8">
        <f t="shared" si="3"/>
        <v>3.8032549837702684E-2</v>
      </c>
      <c r="I28" s="8">
        <f t="shared" si="2"/>
        <v>3.8032549837702684E-2</v>
      </c>
      <c r="J28" s="8">
        <v>10.1</v>
      </c>
      <c r="K28" s="8">
        <v>10.1</v>
      </c>
    </row>
    <row r="29" spans="1:11" s="5" customFormat="1" ht="15.75" x14ac:dyDescent="0.25">
      <c r="A29" s="10" t="s">
        <v>67</v>
      </c>
      <c r="B29" s="19" t="s">
        <v>22</v>
      </c>
      <c r="C29" s="31">
        <f>C30+C31+C32+C33+C34</f>
        <v>668280</v>
      </c>
      <c r="D29" s="31">
        <f t="shared" ref="D29:E29" si="7">D30+D31+D32+D33+D34</f>
        <v>703338.39999999991</v>
      </c>
      <c r="E29" s="31">
        <f t="shared" si="7"/>
        <v>703338.39999999991</v>
      </c>
      <c r="F29" s="2">
        <f>SUM(F30:F34)</f>
        <v>692801.9</v>
      </c>
      <c r="G29" s="7">
        <f t="shared" si="1"/>
        <v>103.66940503980369</v>
      </c>
      <c r="H29" s="7">
        <f t="shared" si="3"/>
        <v>98.501930223061919</v>
      </c>
      <c r="I29" s="7">
        <f t="shared" si="2"/>
        <v>98.501930223061919</v>
      </c>
      <c r="J29" s="2">
        <f>SUM(J30:J34)</f>
        <v>712565.7</v>
      </c>
      <c r="K29" s="2">
        <f>SUM(K30:K34)</f>
        <v>664378.6</v>
      </c>
    </row>
    <row r="30" spans="1:11" s="5" customFormat="1" ht="15.75" x14ac:dyDescent="0.25">
      <c r="A30" s="11" t="s">
        <v>68</v>
      </c>
      <c r="B30" s="20" t="s">
        <v>23</v>
      </c>
      <c r="C30" s="29">
        <v>136115.6</v>
      </c>
      <c r="D30" s="30">
        <v>157065.5</v>
      </c>
      <c r="E30" s="30">
        <v>157065.5</v>
      </c>
      <c r="F30" s="8">
        <v>146332.29999999999</v>
      </c>
      <c r="G30" s="8">
        <f t="shared" si="1"/>
        <v>107.50589939727702</v>
      </c>
      <c r="H30" s="8">
        <f t="shared" si="3"/>
        <v>93.166417832050954</v>
      </c>
      <c r="I30" s="8">
        <f t="shared" si="2"/>
        <v>93.166417832050954</v>
      </c>
      <c r="J30" s="8">
        <v>146127</v>
      </c>
      <c r="K30" s="8">
        <v>146127</v>
      </c>
    </row>
    <row r="31" spans="1:11" s="5" customFormat="1" ht="15.75" x14ac:dyDescent="0.25">
      <c r="A31" s="11" t="s">
        <v>69</v>
      </c>
      <c r="B31" s="20" t="s">
        <v>24</v>
      </c>
      <c r="C31" s="29">
        <v>502786.1</v>
      </c>
      <c r="D31" s="30">
        <v>497871.3</v>
      </c>
      <c r="E31" s="30">
        <v>497871.3</v>
      </c>
      <c r="F31" s="8">
        <v>507724.7</v>
      </c>
      <c r="G31" s="8">
        <f t="shared" si="1"/>
        <v>100.98224672480008</v>
      </c>
      <c r="H31" s="8">
        <f t="shared" si="3"/>
        <v>101.97910584522548</v>
      </c>
      <c r="I31" s="8">
        <f t="shared" si="2"/>
        <v>101.97910584522548</v>
      </c>
      <c r="J31" s="8">
        <v>528475.69999999995</v>
      </c>
      <c r="K31" s="8">
        <v>480190</v>
      </c>
    </row>
    <row r="32" spans="1:11" s="5" customFormat="1" ht="15.75" x14ac:dyDescent="0.25">
      <c r="A32" s="11" t="s">
        <v>88</v>
      </c>
      <c r="B32" s="21" t="s">
        <v>90</v>
      </c>
      <c r="C32" s="29">
        <v>12692.9</v>
      </c>
      <c r="D32" s="29">
        <v>28105.7</v>
      </c>
      <c r="E32" s="29">
        <v>28105.7</v>
      </c>
      <c r="F32" s="8">
        <v>22302.9</v>
      </c>
      <c r="G32" s="8">
        <f t="shared" si="1"/>
        <v>175.71161830629725</v>
      </c>
      <c r="H32" s="8">
        <f t="shared" si="3"/>
        <v>79.353654240954683</v>
      </c>
      <c r="I32" s="8">
        <f t="shared" si="2"/>
        <v>79.353654240954683</v>
      </c>
      <c r="J32" s="8">
        <v>20653</v>
      </c>
      <c r="K32" s="8">
        <v>20653</v>
      </c>
    </row>
    <row r="33" spans="1:11" s="5" customFormat="1" ht="15.75" x14ac:dyDescent="0.25">
      <c r="A33" s="11" t="s">
        <v>70</v>
      </c>
      <c r="B33" s="20" t="s">
        <v>104</v>
      </c>
      <c r="C33" s="29">
        <v>2040.5</v>
      </c>
      <c r="D33" s="30">
        <v>2778.2</v>
      </c>
      <c r="E33" s="30">
        <v>2778.2</v>
      </c>
      <c r="F33" s="8">
        <v>1672.2</v>
      </c>
      <c r="G33" s="8">
        <f t="shared" si="1"/>
        <v>81.950502327860818</v>
      </c>
      <c r="H33" s="8">
        <f t="shared" si="3"/>
        <v>60.190051112230947</v>
      </c>
      <c r="I33" s="8">
        <f t="shared" si="2"/>
        <v>60.190051112230947</v>
      </c>
      <c r="J33" s="8">
        <v>1787</v>
      </c>
      <c r="K33" s="8">
        <v>1885.6</v>
      </c>
    </row>
    <row r="34" spans="1:11" s="5" customFormat="1" ht="15.75" x14ac:dyDescent="0.25">
      <c r="A34" s="11" t="s">
        <v>71</v>
      </c>
      <c r="B34" s="20" t="s">
        <v>25</v>
      </c>
      <c r="C34" s="29">
        <v>14644.9</v>
      </c>
      <c r="D34" s="30">
        <v>17517.7</v>
      </c>
      <c r="E34" s="30">
        <v>17517.7</v>
      </c>
      <c r="F34" s="8">
        <v>14769.8</v>
      </c>
      <c r="G34" s="8">
        <f t="shared" si="1"/>
        <v>100.85285662585611</v>
      </c>
      <c r="H34" s="8">
        <f t="shared" si="3"/>
        <v>84.313579979106834</v>
      </c>
      <c r="I34" s="8">
        <f t="shared" si="2"/>
        <v>84.313579979106834</v>
      </c>
      <c r="J34" s="8">
        <v>15523</v>
      </c>
      <c r="K34" s="8">
        <v>15523</v>
      </c>
    </row>
    <row r="35" spans="1:11" s="5" customFormat="1" ht="15.75" x14ac:dyDescent="0.25">
      <c r="A35" s="10" t="s">
        <v>72</v>
      </c>
      <c r="B35" s="19" t="s">
        <v>26</v>
      </c>
      <c r="C35" s="31">
        <f t="shared" ref="C35:F35" si="8">C36+C37</f>
        <v>113434</v>
      </c>
      <c r="D35" s="31">
        <f t="shared" si="8"/>
        <v>121285.2</v>
      </c>
      <c r="E35" s="31">
        <f t="shared" si="8"/>
        <v>121285.2</v>
      </c>
      <c r="F35" s="2">
        <f t="shared" si="8"/>
        <v>126104.79999999999</v>
      </c>
      <c r="G35" s="7">
        <f t="shared" si="1"/>
        <v>111.1701958848317</v>
      </c>
      <c r="H35" s="7">
        <f t="shared" si="3"/>
        <v>103.97377421152787</v>
      </c>
      <c r="I35" s="7">
        <f t="shared" si="2"/>
        <v>103.97377421152787</v>
      </c>
      <c r="J35" s="2">
        <f t="shared" ref="J35:K35" si="9">J36+J37</f>
        <v>82149.2</v>
      </c>
      <c r="K35" s="2">
        <f t="shared" si="9"/>
        <v>156178.6</v>
      </c>
    </row>
    <row r="36" spans="1:11" s="5" customFormat="1" ht="15.75" x14ac:dyDescent="0.25">
      <c r="A36" s="11" t="s">
        <v>73</v>
      </c>
      <c r="B36" s="20" t="s">
        <v>27</v>
      </c>
      <c r="C36" s="29">
        <v>98679.5</v>
      </c>
      <c r="D36" s="30">
        <v>105597.3</v>
      </c>
      <c r="E36" s="29">
        <v>105597.3</v>
      </c>
      <c r="F36" s="8">
        <v>107164.9</v>
      </c>
      <c r="G36" s="8">
        <f t="shared" si="1"/>
        <v>108.59894912317148</v>
      </c>
      <c r="H36" s="8">
        <f t="shared" si="3"/>
        <v>101.48450765313129</v>
      </c>
      <c r="I36" s="8">
        <f t="shared" si="2"/>
        <v>101.48450765313129</v>
      </c>
      <c r="J36" s="8">
        <v>62247.6</v>
      </c>
      <c r="K36" s="8">
        <v>136277</v>
      </c>
    </row>
    <row r="37" spans="1:11" s="5" customFormat="1" ht="15.75" x14ac:dyDescent="0.25">
      <c r="A37" s="11" t="s">
        <v>74</v>
      </c>
      <c r="B37" s="20" t="s">
        <v>28</v>
      </c>
      <c r="C37" s="29">
        <v>14754.5</v>
      </c>
      <c r="D37" s="30">
        <v>15687.9</v>
      </c>
      <c r="E37" s="29">
        <v>15687.9</v>
      </c>
      <c r="F37" s="8">
        <v>18939.900000000001</v>
      </c>
      <c r="G37" s="8">
        <f t="shared" si="1"/>
        <v>128.36693889999663</v>
      </c>
      <c r="H37" s="8">
        <f t="shared" si="3"/>
        <v>120.72935192090722</v>
      </c>
      <c r="I37" s="8">
        <f t="shared" si="2"/>
        <v>120.72935192090722</v>
      </c>
      <c r="J37" s="8">
        <v>19901.599999999999</v>
      </c>
      <c r="K37" s="8">
        <v>19901.599999999999</v>
      </c>
    </row>
    <row r="38" spans="1:11" s="5" customFormat="1" ht="15.75" x14ac:dyDescent="0.25">
      <c r="A38" s="10" t="s">
        <v>75</v>
      </c>
      <c r="B38" s="19" t="s">
        <v>29</v>
      </c>
      <c r="C38" s="31">
        <f>C39+C40+C41+C42</f>
        <v>66623.099999999991</v>
      </c>
      <c r="D38" s="31">
        <f t="shared" ref="D38:E38" si="10">D39+D40+D41+D42</f>
        <v>57835.400000000009</v>
      </c>
      <c r="E38" s="31">
        <f t="shared" si="10"/>
        <v>57835.400000000009</v>
      </c>
      <c r="F38" s="2">
        <f>F39+F40+F41+F42</f>
        <v>64427.3</v>
      </c>
      <c r="G38" s="7">
        <f t="shared" si="1"/>
        <v>96.704146159515261</v>
      </c>
      <c r="H38" s="7">
        <f t="shared" si="3"/>
        <v>111.39769068771028</v>
      </c>
      <c r="I38" s="7">
        <f t="shared" si="2"/>
        <v>111.39769068771028</v>
      </c>
      <c r="J38" s="2">
        <f>J39+J40+J41+J42</f>
        <v>73984.099999999991</v>
      </c>
      <c r="K38" s="2">
        <f>K39+K40+K41+K42</f>
        <v>60421.600000000006</v>
      </c>
    </row>
    <row r="39" spans="1:11" s="5" customFormat="1" ht="15.75" x14ac:dyDescent="0.25">
      <c r="A39" s="11" t="s">
        <v>76</v>
      </c>
      <c r="B39" s="20" t="s">
        <v>30</v>
      </c>
      <c r="C39" s="29">
        <v>13080.9</v>
      </c>
      <c r="D39" s="30">
        <v>14044.4</v>
      </c>
      <c r="E39" s="29">
        <v>14044.4</v>
      </c>
      <c r="F39" s="8">
        <v>15293</v>
      </c>
      <c r="G39" s="8">
        <f t="shared" si="1"/>
        <v>116.91091591557156</v>
      </c>
      <c r="H39" s="8">
        <f t="shared" si="3"/>
        <v>108.89037623536784</v>
      </c>
      <c r="I39" s="8">
        <f t="shared" si="2"/>
        <v>108.89037623536784</v>
      </c>
      <c r="J39" s="8">
        <v>16119</v>
      </c>
      <c r="K39" s="8">
        <v>16119</v>
      </c>
    </row>
    <row r="40" spans="1:11" s="5" customFormat="1" ht="15.75" x14ac:dyDescent="0.25">
      <c r="A40" s="11" t="s">
        <v>77</v>
      </c>
      <c r="B40" s="23" t="s">
        <v>31</v>
      </c>
      <c r="C40" s="32">
        <v>3587.9</v>
      </c>
      <c r="D40" s="32">
        <v>796.4</v>
      </c>
      <c r="E40" s="32">
        <v>796.4</v>
      </c>
      <c r="F40" s="8">
        <v>1901.7</v>
      </c>
      <c r="G40" s="8">
        <f t="shared" si="1"/>
        <v>53.003149474623036</v>
      </c>
      <c r="H40" s="8">
        <f t="shared" si="3"/>
        <v>238.78704168759418</v>
      </c>
      <c r="I40" s="8">
        <f t="shared" si="2"/>
        <v>238.78704168759418</v>
      </c>
      <c r="J40" s="8">
        <v>1964.6</v>
      </c>
      <c r="K40" s="8">
        <v>72</v>
      </c>
    </row>
    <row r="41" spans="1:11" s="5" customFormat="1" ht="15.75" x14ac:dyDescent="0.25">
      <c r="A41" s="11" t="s">
        <v>78</v>
      </c>
      <c r="B41" s="24" t="s">
        <v>32</v>
      </c>
      <c r="C41" s="32">
        <v>47412.6</v>
      </c>
      <c r="D41" s="32">
        <v>39450.300000000003</v>
      </c>
      <c r="E41" s="32">
        <v>39450.300000000003</v>
      </c>
      <c r="F41" s="8">
        <v>44388.3</v>
      </c>
      <c r="G41" s="8">
        <f t="shared" si="1"/>
        <v>93.621315852748012</v>
      </c>
      <c r="H41" s="8">
        <f t="shared" si="3"/>
        <v>112.51701507973324</v>
      </c>
      <c r="I41" s="8">
        <f t="shared" si="2"/>
        <v>112.51701507973324</v>
      </c>
      <c r="J41" s="8">
        <v>53356.2</v>
      </c>
      <c r="K41" s="8">
        <v>41686.300000000003</v>
      </c>
    </row>
    <row r="42" spans="1:11" s="5" customFormat="1" ht="15.75" x14ac:dyDescent="0.25">
      <c r="A42" s="11" t="s">
        <v>79</v>
      </c>
      <c r="B42" s="20" t="s">
        <v>33</v>
      </c>
      <c r="C42" s="29">
        <v>2541.6999999999998</v>
      </c>
      <c r="D42" s="30">
        <v>3544.3</v>
      </c>
      <c r="E42" s="29">
        <v>3544.3</v>
      </c>
      <c r="F42" s="8">
        <v>2844.3</v>
      </c>
      <c r="G42" s="8">
        <f t="shared" si="1"/>
        <v>111.90541763386712</v>
      </c>
      <c r="H42" s="8">
        <f t="shared" si="3"/>
        <v>80.249978839263051</v>
      </c>
      <c r="I42" s="8">
        <f t="shared" si="2"/>
        <v>80.249978839263051</v>
      </c>
      <c r="J42" s="8">
        <v>2544.3000000000002</v>
      </c>
      <c r="K42" s="8">
        <v>2544.3000000000002</v>
      </c>
    </row>
    <row r="43" spans="1:11" s="5" customFormat="1" ht="15.75" x14ac:dyDescent="0.25">
      <c r="A43" s="10" t="s">
        <v>80</v>
      </c>
      <c r="B43" s="19" t="s">
        <v>34</v>
      </c>
      <c r="C43" s="31">
        <f>C45+C44</f>
        <v>14207.400000000001</v>
      </c>
      <c r="D43" s="31">
        <f t="shared" ref="D43:E43" si="11">D45+D44</f>
        <v>5190</v>
      </c>
      <c r="E43" s="31">
        <f t="shared" si="11"/>
        <v>5190</v>
      </c>
      <c r="F43" s="2">
        <f>F45</f>
        <v>3393.5</v>
      </c>
      <c r="G43" s="7">
        <f t="shared" si="1"/>
        <v>23.885439981981218</v>
      </c>
      <c r="H43" s="7">
        <f t="shared" si="3"/>
        <v>65.385356454720608</v>
      </c>
      <c r="I43" s="7">
        <f t="shared" si="2"/>
        <v>65.385356454720608</v>
      </c>
      <c r="J43" s="2">
        <f>J45</f>
        <v>2406</v>
      </c>
      <c r="K43" s="2">
        <f>K45</f>
        <v>2406</v>
      </c>
    </row>
    <row r="44" spans="1:11" s="5" customFormat="1" ht="15.75" x14ac:dyDescent="0.25">
      <c r="A44" s="10" t="s">
        <v>109</v>
      </c>
      <c r="B44" s="21" t="s">
        <v>110</v>
      </c>
      <c r="C44" s="29">
        <v>1914.7</v>
      </c>
      <c r="D44" s="29">
        <v>102</v>
      </c>
      <c r="E44" s="29">
        <v>102</v>
      </c>
      <c r="F44" s="34"/>
      <c r="G44" s="7"/>
      <c r="H44" s="7"/>
      <c r="I44" s="7"/>
      <c r="J44" s="34"/>
      <c r="K44" s="34"/>
    </row>
    <row r="45" spans="1:11" s="5" customFormat="1" ht="15.75" x14ac:dyDescent="0.25">
      <c r="A45" s="11" t="s">
        <v>81</v>
      </c>
      <c r="B45" s="20" t="s">
        <v>35</v>
      </c>
      <c r="C45" s="29">
        <v>12292.7</v>
      </c>
      <c r="D45" s="30">
        <v>5088</v>
      </c>
      <c r="E45" s="29">
        <v>5088</v>
      </c>
      <c r="F45" s="8">
        <v>3393.5</v>
      </c>
      <c r="G45" s="8">
        <f t="shared" si="1"/>
        <v>27.60581483319368</v>
      </c>
      <c r="H45" s="8">
        <f t="shared" si="3"/>
        <v>66.696147798742132</v>
      </c>
      <c r="I45" s="8">
        <f t="shared" si="2"/>
        <v>66.696147798742132</v>
      </c>
      <c r="J45" s="8">
        <v>2406</v>
      </c>
      <c r="K45" s="8">
        <v>2406</v>
      </c>
    </row>
    <row r="46" spans="1:11" s="5" customFormat="1" ht="15.75" x14ac:dyDescent="0.25">
      <c r="A46" s="10" t="s">
        <v>82</v>
      </c>
      <c r="B46" s="19" t="s">
        <v>36</v>
      </c>
      <c r="C46" s="31">
        <f>C47</f>
        <v>1400</v>
      </c>
      <c r="D46" s="31">
        <f t="shared" ref="D46:E46" si="12">D47</f>
        <v>0</v>
      </c>
      <c r="E46" s="31">
        <f t="shared" si="12"/>
        <v>0</v>
      </c>
      <c r="F46" s="2">
        <f>F47</f>
        <v>0</v>
      </c>
      <c r="G46" s="2">
        <f>G47</f>
        <v>0</v>
      </c>
      <c r="H46" s="7" t="e">
        <f t="shared" si="3"/>
        <v>#DIV/0!</v>
      </c>
      <c r="I46" s="7" t="e">
        <f t="shared" si="2"/>
        <v>#DIV/0!</v>
      </c>
      <c r="J46" s="2">
        <f>J47</f>
        <v>0</v>
      </c>
      <c r="K46" s="2">
        <f>K47</f>
        <v>0</v>
      </c>
    </row>
    <row r="47" spans="1:11" s="5" customFormat="1" ht="15.75" x14ac:dyDescent="0.25">
      <c r="A47" s="11" t="s">
        <v>83</v>
      </c>
      <c r="B47" s="20" t="s">
        <v>105</v>
      </c>
      <c r="C47" s="29">
        <v>1400</v>
      </c>
      <c r="D47" s="30">
        <v>0</v>
      </c>
      <c r="E47" s="29">
        <v>0</v>
      </c>
      <c r="F47" s="8">
        <v>0</v>
      </c>
      <c r="G47" s="8">
        <v>0</v>
      </c>
      <c r="H47" s="8" t="e">
        <f t="shared" si="3"/>
        <v>#DIV/0!</v>
      </c>
      <c r="I47" s="8" t="e">
        <f t="shared" ref="I47:I53" si="13">F47/E47*100</f>
        <v>#DIV/0!</v>
      </c>
      <c r="J47" s="8">
        <v>0</v>
      </c>
      <c r="K47" s="8">
        <v>0</v>
      </c>
    </row>
    <row r="48" spans="1:11" s="5" customFormat="1" ht="15.75" hidden="1" x14ac:dyDescent="0.25">
      <c r="A48" s="11" t="s">
        <v>83</v>
      </c>
      <c r="B48" s="22" t="s">
        <v>40</v>
      </c>
      <c r="C48" s="29"/>
      <c r="D48" s="29"/>
      <c r="E48" s="29"/>
      <c r="F48" s="8"/>
      <c r="G48" s="8"/>
      <c r="H48" s="8"/>
      <c r="I48" s="8"/>
      <c r="J48" s="8"/>
      <c r="K48" s="8"/>
    </row>
    <row r="49" spans="1:11" s="5" customFormat="1" ht="31.5" x14ac:dyDescent="0.25">
      <c r="A49" s="10" t="s">
        <v>84</v>
      </c>
      <c r="B49" s="19" t="s">
        <v>100</v>
      </c>
      <c r="C49" s="31">
        <f>SUM(C50:C51)</f>
        <v>0</v>
      </c>
      <c r="D49" s="31">
        <f>SUM(D50:D51)</f>
        <v>0</v>
      </c>
      <c r="E49" s="31">
        <f>SUM(E50:E51)</f>
        <v>0</v>
      </c>
      <c r="F49" s="2">
        <f>SUM(F50:F51)</f>
        <v>0</v>
      </c>
      <c r="G49" s="7" t="e">
        <f t="shared" ref="G49:G51" si="14">F49/C49*100</f>
        <v>#DIV/0!</v>
      </c>
      <c r="H49" s="7" t="e">
        <f t="shared" ref="H49:H53" si="15">F49/D49*100</f>
        <v>#DIV/0!</v>
      </c>
      <c r="I49" s="7" t="e">
        <f t="shared" si="13"/>
        <v>#DIV/0!</v>
      </c>
      <c r="J49" s="2">
        <f>SUM(J50:J51)</f>
        <v>0</v>
      </c>
      <c r="K49" s="2">
        <f>SUM(K50:K51)</f>
        <v>0</v>
      </c>
    </row>
    <row r="50" spans="1:11" s="5" customFormat="1" ht="31.5" x14ac:dyDescent="0.25">
      <c r="A50" s="11" t="s">
        <v>85</v>
      </c>
      <c r="B50" s="20" t="s">
        <v>37</v>
      </c>
      <c r="C50" s="29"/>
      <c r="D50" s="30"/>
      <c r="E50" s="29"/>
      <c r="F50" s="8">
        <v>0</v>
      </c>
      <c r="G50" s="8" t="e">
        <f t="shared" si="14"/>
        <v>#DIV/0!</v>
      </c>
      <c r="H50" s="8" t="e">
        <f t="shared" si="15"/>
        <v>#DIV/0!</v>
      </c>
      <c r="I50" s="8" t="e">
        <f t="shared" si="13"/>
        <v>#DIV/0!</v>
      </c>
      <c r="J50" s="8">
        <v>0</v>
      </c>
      <c r="K50" s="8">
        <v>0</v>
      </c>
    </row>
    <row r="51" spans="1:11" s="5" customFormat="1" ht="15.75" x14ac:dyDescent="0.25">
      <c r="A51" s="11" t="s">
        <v>86</v>
      </c>
      <c r="B51" s="22" t="s">
        <v>41</v>
      </c>
      <c r="C51" s="29"/>
      <c r="D51" s="29"/>
      <c r="E51" s="29"/>
      <c r="F51" s="8">
        <v>0</v>
      </c>
      <c r="G51" s="8" t="e">
        <f t="shared" si="14"/>
        <v>#DIV/0!</v>
      </c>
      <c r="H51" s="8" t="e">
        <f t="shared" si="15"/>
        <v>#DIV/0!</v>
      </c>
      <c r="I51" s="8" t="e">
        <f t="shared" si="13"/>
        <v>#DIV/0!</v>
      </c>
      <c r="J51" s="8">
        <v>0</v>
      </c>
      <c r="K51" s="8">
        <v>0</v>
      </c>
    </row>
    <row r="52" spans="1:11" s="5" customFormat="1" ht="15.75" x14ac:dyDescent="0.25">
      <c r="A52" s="11"/>
      <c r="B52" s="25" t="s">
        <v>87</v>
      </c>
      <c r="C52" s="29"/>
      <c r="D52" s="29"/>
      <c r="E52" s="29"/>
      <c r="F52" s="8"/>
      <c r="G52" s="8"/>
      <c r="H52" s="8"/>
      <c r="I52" s="8"/>
      <c r="J52" s="29">
        <v>11053</v>
      </c>
      <c r="K52" s="29">
        <v>23263.5</v>
      </c>
    </row>
    <row r="53" spans="1:11" s="5" customFormat="1" ht="15.75" x14ac:dyDescent="0.25">
      <c r="A53" s="11"/>
      <c r="B53" s="26" t="s">
        <v>38</v>
      </c>
      <c r="C53" s="31">
        <f>C49+C46+C43+C38+C35+C29+C24+C18+C15+C4+C13</f>
        <v>1480807.2999999998</v>
      </c>
      <c r="D53" s="31">
        <f>D49+D46+D43+D38+D35+D29+D24+D18+D15+D4+D13</f>
        <v>1495028.9</v>
      </c>
      <c r="E53" s="31">
        <f>E49+E46+E43+E38+E35+E29+E24+E18+E15+E4+E13</f>
        <v>1489925.4</v>
      </c>
      <c r="F53" s="2">
        <f>F43+F38+F35+F29+F24+F18+F15+F13+F4</f>
        <v>1380104.6</v>
      </c>
      <c r="G53" s="7">
        <f>F53/C53*100</f>
        <v>93.19947301718463</v>
      </c>
      <c r="H53" s="7">
        <f t="shared" si="15"/>
        <v>92.312904452883842</v>
      </c>
      <c r="I53" s="7">
        <f t="shared" si="13"/>
        <v>92.629107470749901</v>
      </c>
      <c r="J53" s="2">
        <f>J43+J38+J35+J29+J24+J18+J15+J13+J4+J52</f>
        <v>1240402</v>
      </c>
      <c r="K53" s="2">
        <f>K43+K38+K35+K29+K24+K18+K15+K13+K4+K52</f>
        <v>1415902.4</v>
      </c>
    </row>
    <row r="54" spans="1:11" x14ac:dyDescent="0.25">
      <c r="C54" s="9"/>
      <c r="D54" s="9"/>
      <c r="E54" s="9"/>
      <c r="K54" s="4"/>
    </row>
    <row r="55" spans="1:11" s="12" customFormat="1" ht="15.75" x14ac:dyDescent="0.25">
      <c r="A55" s="12" t="s">
        <v>101</v>
      </c>
      <c r="B55" s="28"/>
      <c r="C55" s="13"/>
      <c r="D55" s="13"/>
      <c r="E55" s="13"/>
    </row>
    <row r="56" spans="1:11" x14ac:dyDescent="0.25">
      <c r="C56" s="9"/>
      <c r="D56" s="9"/>
      <c r="E56" s="9"/>
      <c r="K56" s="4"/>
    </row>
  </sheetData>
  <mergeCells count="1">
    <mergeCell ref="A1:K1"/>
  </mergeCells>
  <pageMargins left="0.23622047244094491" right="0.23622047244094491" top="0" bottom="0" header="0.31496062992125984" footer="0.31496062992125984"/>
  <pageSetup paperSize="9" scale="50" fitToHeight="4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OfficeUSER</dc:creator>
  <cp:lastModifiedBy>FinBudget</cp:lastModifiedBy>
  <cp:lastPrinted>2022-11-15T07:01:15Z</cp:lastPrinted>
  <dcterms:created xsi:type="dcterms:W3CDTF">2013-05-31T10:21:32Z</dcterms:created>
  <dcterms:modified xsi:type="dcterms:W3CDTF">2022-11-25T05:16:16Z</dcterms:modified>
</cp:coreProperties>
</file>